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" yWindow="15015" windowWidth="2100" windowHeight="76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Sheet1!$A$1:$K$28</definedName>
  </definedNames>
  <calcPr calcId="144525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D6" i="1" l="1"/>
  <c r="D24" i="1"/>
  <c r="D23" i="1"/>
  <c r="L23" i="1"/>
  <c r="D22" i="1"/>
  <c r="L22" i="1"/>
  <c r="D21" i="1"/>
  <c r="L21" i="1"/>
  <c r="D20" i="1"/>
  <c r="D17" i="1"/>
  <c r="D16" i="1"/>
  <c r="H16" i="1" s="1"/>
  <c r="J16" i="1" s="1"/>
  <c r="L16" i="1"/>
  <c r="D13" i="1"/>
  <c r="H12" i="1"/>
  <c r="J12" i="1" s="1"/>
  <c r="D11" i="1"/>
  <c r="D8" i="1"/>
  <c r="D7" i="1"/>
  <c r="M12" i="1" l="1"/>
  <c r="H23" i="1"/>
  <c r="J23" i="1" s="1"/>
  <c r="H25" i="1"/>
  <c r="J25" i="1" s="1"/>
  <c r="H24" i="1"/>
  <c r="J24" i="1" s="1"/>
  <c r="H18" i="1"/>
  <c r="J18" i="1" s="1"/>
  <c r="H20" i="1"/>
  <c r="J20" i="1" s="1"/>
  <c r="H21" i="1"/>
  <c r="J21" i="1" s="1"/>
  <c r="J22" i="1"/>
  <c r="H17" i="1"/>
  <c r="J17" i="1" s="1"/>
  <c r="H19" i="1"/>
  <c r="J19" i="1" s="1"/>
  <c r="H8" i="1"/>
  <c r="J8" i="1" s="1"/>
  <c r="H10" i="1"/>
  <c r="J10" i="1" s="1"/>
  <c r="H13" i="1"/>
  <c r="J13" i="1" s="1"/>
  <c r="H15" i="1"/>
  <c r="J15" i="1" s="1"/>
  <c r="H9" i="1"/>
  <c r="J9" i="1" s="1"/>
  <c r="H11" i="1"/>
  <c r="J11" i="1" s="1"/>
  <c r="H14" i="1"/>
  <c r="J14" i="1" s="1"/>
  <c r="H7" i="1"/>
  <c r="J7" i="1" s="1"/>
  <c r="H6" i="1"/>
  <c r="J6" i="1" s="1"/>
  <c r="M16" i="1"/>
  <c r="M7" i="1" l="1"/>
  <c r="M14" i="1"/>
  <c r="M11" i="1"/>
  <c r="M9" i="1"/>
  <c r="M15" i="1"/>
  <c r="M13" i="1"/>
  <c r="M10" i="1"/>
  <c r="M8" i="1"/>
  <c r="M23" i="1"/>
  <c r="M24" i="1"/>
  <c r="M25" i="1"/>
  <c r="M19" i="1"/>
  <c r="M17" i="1"/>
  <c r="M22" i="1"/>
  <c r="M21" i="1"/>
  <c r="M20" i="1"/>
  <c r="M18" i="1"/>
  <c r="M6" i="1"/>
</calcChain>
</file>

<file path=xl/sharedStrings.xml><?xml version="1.0" encoding="utf-8"?>
<sst xmlns="http://schemas.openxmlformats.org/spreadsheetml/2006/main" count="46" uniqueCount="41">
  <si>
    <t>Golf</t>
  </si>
  <si>
    <t>Full Member</t>
  </si>
  <si>
    <t>Full Member Married Couple</t>
  </si>
  <si>
    <t>5 Day Member</t>
  </si>
  <si>
    <t>5 Day Married Couple</t>
  </si>
  <si>
    <t>Special Categories</t>
  </si>
  <si>
    <t>Development</t>
  </si>
  <si>
    <t>Social</t>
  </si>
  <si>
    <t>Scholar</t>
  </si>
  <si>
    <t>Student</t>
  </si>
  <si>
    <t>Jamestown</t>
  </si>
  <si>
    <t>Country</t>
  </si>
  <si>
    <t>Temporary</t>
  </si>
  <si>
    <t>Employee</t>
  </si>
  <si>
    <t>10 Instalments</t>
  </si>
  <si>
    <t>Feb - Nov</t>
  </si>
  <si>
    <t>International</t>
  </si>
  <si>
    <t>Existing Member</t>
  </si>
  <si>
    <t>Discount</t>
  </si>
  <si>
    <t>Increase</t>
  </si>
  <si>
    <t>WPGU Fee</t>
  </si>
  <si>
    <t>Card Fee</t>
  </si>
  <si>
    <t>Member Category</t>
  </si>
  <si>
    <t>Rand</t>
  </si>
  <si>
    <t>Prepaid Green Fees - Unlimited Package</t>
  </si>
  <si>
    <t>Prepaid Green Fees - 25 Rounds Package</t>
  </si>
  <si>
    <t>SWGC MEMBERSHIP FEES  -  2019</t>
  </si>
  <si>
    <t>10 Debit Order Instalments Feb - Nov 2019</t>
  </si>
  <si>
    <t>Total 2018</t>
  </si>
  <si>
    <t>Total Fees Inc VAT 2019</t>
  </si>
  <si>
    <t>% change</t>
  </si>
  <si>
    <t>(52 x R165)</t>
  </si>
  <si>
    <t>(25 x R165)</t>
  </si>
  <si>
    <t>Subscription</t>
  </si>
  <si>
    <t>SWCC Fee</t>
  </si>
  <si>
    <t>Full Member &gt;60</t>
  </si>
  <si>
    <t>Full Memberr&gt;70</t>
  </si>
  <si>
    <t>5 Day&gt;60</t>
  </si>
  <si>
    <t>5 Day &gt;70</t>
  </si>
  <si>
    <t>Under 39</t>
  </si>
  <si>
    <t>Minister/Police/Sponsor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</si>
</sst>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_(&quot;R&quot;* #,##0_);_(&quot;R&quot;* \(#,##0\);_(&quot;R&quot;* &quot;-&quot;_);_(@_)"/>
    <numFmt numFmtId="165" formatCode="&quot;R&quot;\ #,##0.00"/>
    <numFmt numFmtId="166" formatCode="&quot;R&quot;\ #,##0"/>
    <numFmt numFmtId="167" formatCode="_ * #,##0_ ;_ * \-#,##0_ ;_ * &quot;-&quot;??_ ;_ @_ 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/>
      <sz val="11"/>
      <name val="Bodoni MT"/>
      <family val="1"/>
    </font>
    <font>
      <sz val="11"/>
      <name val="Bodoni MT"/>
      <family val="1"/>
    </font>
    <font>
      <b/>
      <sz val="11"/>
      <name val="Bodoni MT"/>
      <family val="1"/>
    </font>
    <font>
      <b/>
      <u/>
      <sz val="11"/>
      <color indexed="10"/>
      <name val="Bodoni MT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Bodoni MT"/>
    </font>
    <font>
      <b/>
      <sz val="11"/>
      <name val="Bodoni MT"/>
    </font>
    <font>
      <b/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165" fontId="3" fillId="0" borderId="0" xfId="0" applyNumberFormat="1" applyFont="1"/>
    <xf numFmtId="0" fontId="5" fillId="0" borderId="0" xfId="0" applyFont="1"/>
    <xf numFmtId="165" fontId="5" fillId="0" borderId="0" xfId="0" applyNumberFormat="1" applyFont="1"/>
    <xf numFmtId="0" fontId="7" fillId="0" borderId="0" xfId="0" applyFont="1"/>
    <xf numFmtId="165" fontId="7" fillId="0" borderId="0" xfId="0" applyNumberFormat="1" applyFont="1"/>
    <xf numFmtId="0" fontId="9" fillId="0" borderId="0" xfId="0" applyFont="1" applyAlignment="1">
      <alignment horizontal="left"/>
    </xf>
    <xf numFmtId="164" fontId="3" fillId="0" borderId="0" xfId="0" applyNumberFormat="1" applyFont="1"/>
    <xf numFmtId="164" fontId="10" fillId="0" borderId="0" xfId="0" applyNumberFormat="1" applyFont="1"/>
    <xf numFmtId="165" fontId="4" fillId="0" borderId="0" xfId="0" applyNumberFormat="1" applyFont="1" applyFill="1" applyBorder="1"/>
    <xf numFmtId="165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6" fillId="0" borderId="0" xfId="0" applyNumberFormat="1" applyFont="1" applyFill="1" applyBorder="1"/>
    <xf numFmtId="165" fontId="4" fillId="2" borderId="2" xfId="0" applyNumberFormat="1" applyFont="1" applyFill="1" applyBorder="1"/>
    <xf numFmtId="165" fontId="5" fillId="0" borderId="1" xfId="0" applyNumberFormat="1" applyFont="1" applyBorder="1"/>
    <xf numFmtId="166" fontId="13" fillId="0" borderId="5" xfId="0" applyNumberFormat="1" applyFont="1" applyFill="1" applyBorder="1"/>
    <xf numFmtId="166" fontId="13" fillId="0" borderId="6" xfId="0" applyNumberFormat="1" applyFont="1" applyFill="1" applyBorder="1"/>
    <xf numFmtId="166" fontId="13" fillId="0" borderId="7" xfId="0" applyNumberFormat="1" applyFont="1" applyFill="1" applyBorder="1"/>
    <xf numFmtId="166" fontId="13" fillId="0" borderId="8" xfId="0" applyNumberFormat="1" applyFont="1" applyFill="1" applyBorder="1"/>
    <xf numFmtId="166" fontId="13" fillId="0" borderId="9" xfId="0" applyNumberFormat="1" applyFont="1" applyFill="1" applyBorder="1"/>
    <xf numFmtId="166" fontId="11" fillId="0" borderId="4" xfId="0" applyNumberFormat="1" applyFont="1" applyFill="1" applyBorder="1"/>
    <xf numFmtId="165" fontId="4" fillId="4" borderId="10" xfId="0" applyNumberFormat="1" applyFont="1" applyFill="1" applyBorder="1"/>
    <xf numFmtId="166" fontId="11" fillId="0" borderId="11" xfId="0" applyNumberFormat="1" applyFont="1" applyFill="1" applyBorder="1"/>
    <xf numFmtId="165" fontId="6" fillId="0" borderId="12" xfId="0" applyNumberFormat="1" applyFont="1" applyFill="1" applyBorder="1" applyAlignment="1">
      <alignment horizontal="center"/>
    </xf>
    <xf numFmtId="166" fontId="11" fillId="0" borderId="0" xfId="0" applyNumberFormat="1" applyFont="1" applyBorder="1"/>
    <xf numFmtId="165" fontId="9" fillId="0" borderId="0" xfId="0" applyNumberFormat="1" applyFont="1"/>
    <xf numFmtId="0" fontId="9" fillId="0" borderId="0" xfId="0" applyFont="1"/>
    <xf numFmtId="165" fontId="5" fillId="0" borderId="3" xfId="0" applyNumberFormat="1" applyFont="1" applyBorder="1"/>
    <xf numFmtId="165" fontId="6" fillId="0" borderId="8" xfId="0" applyNumberFormat="1" applyFont="1" applyFill="1" applyBorder="1" applyAlignment="1">
      <alignment horizontal="center"/>
    </xf>
    <xf numFmtId="10" fontId="4" fillId="2" borderId="10" xfId="0" applyNumberFormat="1" applyFont="1" applyFill="1" applyBorder="1" applyAlignment="1">
      <alignment horizontal="center"/>
    </xf>
    <xf numFmtId="165" fontId="14" fillId="0" borderId="12" xfId="0" applyNumberFormat="1" applyFont="1" applyBorder="1" applyAlignment="1">
      <alignment horizontal="center"/>
    </xf>
    <xf numFmtId="165" fontId="14" fillId="0" borderId="8" xfId="0" applyNumberFormat="1" applyFont="1" applyBorder="1" applyAlignment="1">
      <alignment horizontal="center"/>
    </xf>
    <xf numFmtId="166" fontId="11" fillId="0" borderId="7" xfId="0" applyNumberFormat="1" applyFont="1" applyBorder="1"/>
    <xf numFmtId="166" fontId="11" fillId="0" borderId="8" xfId="0" applyNumberFormat="1" applyFont="1" applyBorder="1"/>
    <xf numFmtId="166" fontId="11" fillId="0" borderId="6" xfId="0" applyNumberFormat="1" applyFont="1" applyBorder="1"/>
    <xf numFmtId="166" fontId="11" fillId="0" borderId="9" xfId="0" applyNumberFormat="1" applyFont="1" applyBorder="1"/>
    <xf numFmtId="0" fontId="9" fillId="0" borderId="13" xfId="0" applyFont="1" applyBorder="1"/>
    <xf numFmtId="165" fontId="9" fillId="0" borderId="13" xfId="0" applyNumberFormat="1" applyFont="1" applyBorder="1"/>
    <xf numFmtId="165" fontId="9" fillId="0" borderId="13" xfId="0" applyNumberFormat="1" applyFont="1" applyBorder="1" applyAlignment="1">
      <alignment horizontal="center"/>
    </xf>
    <xf numFmtId="0" fontId="11" fillId="0" borderId="13" xfId="0" applyFont="1" applyBorder="1"/>
    <xf numFmtId="0" fontId="11" fillId="0" borderId="0" xfId="0" applyFont="1"/>
    <xf numFmtId="165" fontId="11" fillId="0" borderId="0" xfId="0" applyNumberFormat="1" applyFont="1"/>
    <xf numFmtId="167" fontId="11" fillId="0" borderId="0" xfId="1" applyNumberFormat="1" applyFont="1"/>
    <xf numFmtId="165" fontId="12" fillId="0" borderId="13" xfId="0" applyNumberFormat="1" applyFont="1" applyBorder="1" applyAlignment="1">
      <alignment horizontal="center"/>
    </xf>
    <xf numFmtId="167" fontId="8" fillId="0" borderId="13" xfId="1" applyNumberFormat="1" applyFont="1" applyBorder="1"/>
    <xf numFmtId="167" fontId="8" fillId="0" borderId="13" xfId="1" applyNumberFormat="1" applyFont="1" applyFill="1" applyBorder="1"/>
    <xf numFmtId="165" fontId="15" fillId="0" borderId="13" xfId="0" applyNumberFormat="1" applyFont="1" applyBorder="1" applyAlignment="1">
      <alignment horizontal="center"/>
    </xf>
    <xf numFmtId="165" fontId="9" fillId="4" borderId="13" xfId="0" applyNumberFormat="1" applyFont="1" applyFill="1" applyBorder="1" applyAlignment="1">
      <alignment horizontal="center"/>
    </xf>
    <xf numFmtId="0" fontId="9" fillId="4" borderId="13" xfId="0" applyFont="1" applyFill="1" applyBorder="1"/>
    <xf numFmtId="165" fontId="9" fillId="4" borderId="13" xfId="0" applyNumberFormat="1" applyFont="1" applyFill="1" applyBorder="1"/>
    <xf numFmtId="10" fontId="9" fillId="4" borderId="13" xfId="0" applyNumberFormat="1" applyFont="1" applyFill="1" applyBorder="1"/>
    <xf numFmtId="10" fontId="9" fillId="4" borderId="13" xfId="0" applyNumberFormat="1" applyFont="1" applyFill="1" applyBorder="1" applyAlignment="1">
      <alignment horizontal="center"/>
    </xf>
    <xf numFmtId="165" fontId="9" fillId="4" borderId="13" xfId="0" applyNumberFormat="1" applyFont="1" applyFill="1" applyBorder="1" applyAlignment="1">
      <alignment horizontal="center" wrapText="1"/>
    </xf>
    <xf numFmtId="167" fontId="8" fillId="0" borderId="0" xfId="1" applyNumberFormat="1" applyFont="1" applyFill="1" applyBorder="1"/>
    <xf numFmtId="0" fontId="11" fillId="3" borderId="13" xfId="0" applyFont="1" applyFill="1" applyBorder="1"/>
    <xf numFmtId="165" fontId="11" fillId="3" borderId="13" xfId="0" applyNumberFormat="1" applyFont="1" applyFill="1" applyBorder="1"/>
    <xf numFmtId="0" fontId="11" fillId="5" borderId="13" xfId="0" applyFont="1" applyFill="1" applyBorder="1"/>
    <xf numFmtId="165" fontId="11" fillId="5" borderId="13" xfId="0" applyNumberFormat="1" applyFont="1" applyFill="1" applyBorder="1"/>
    <xf numFmtId="167" fontId="8" fillId="3" borderId="13" xfId="1" applyNumberFormat="1" applyFont="1" applyFill="1" applyBorder="1"/>
    <xf numFmtId="167" fontId="8" fillId="5" borderId="13" xfId="1" applyNumberFormat="1" applyFont="1" applyFill="1" applyBorder="1"/>
    <xf numFmtId="164" fontId="1" fillId="0" borderId="13" xfId="0" applyNumberFormat="1" applyFont="1" applyBorder="1"/>
    <xf numFmtId="166" fontId="1" fillId="0" borderId="13" xfId="0" applyNumberFormat="1" applyFont="1" applyBorder="1"/>
    <xf numFmtId="165" fontId="9" fillId="4" borderId="14" xfId="0" applyNumberFormat="1" applyFont="1" applyFill="1" applyBorder="1" applyAlignment="1">
      <alignment horizontal="center"/>
    </xf>
    <xf numFmtId="165" fontId="12" fillId="0" borderId="14" xfId="0" applyNumberFormat="1" applyFont="1" applyBorder="1" applyAlignment="1">
      <alignment horizontal="center"/>
    </xf>
    <xf numFmtId="165" fontId="15" fillId="0" borderId="14" xfId="0" applyNumberFormat="1" applyFont="1" applyBorder="1" applyAlignment="1">
      <alignment horizontal="center"/>
    </xf>
    <xf numFmtId="167" fontId="8" fillId="0" borderId="14" xfId="1" applyNumberFormat="1" applyFont="1" applyBorder="1"/>
    <xf numFmtId="41" fontId="8" fillId="0" borderId="13" xfId="1" applyNumberFormat="1" applyFont="1" applyBorder="1"/>
    <xf numFmtId="165" fontId="5" fillId="0" borderId="15" xfId="0" applyNumberFormat="1" applyFont="1" applyBorder="1"/>
    <xf numFmtId="167" fontId="1" fillId="0" borderId="13" xfId="1" applyNumberFormat="1" applyFont="1" applyBorder="1"/>
    <xf numFmtId="167" fontId="11" fillId="0" borderId="17" xfId="1" applyNumberFormat="1" applyFont="1" applyBorder="1"/>
    <xf numFmtId="167" fontId="8" fillId="0" borderId="16" xfId="1" applyNumberFormat="1" applyFont="1" applyBorder="1"/>
    <xf numFmtId="167" fontId="11" fillId="0" borderId="16" xfId="1" applyNumberFormat="1" applyFont="1" applyBorder="1"/>
    <xf numFmtId="167" fontId="1" fillId="0" borderId="14" xfId="1" applyNumberFormat="1" applyFont="1" applyBorder="1"/>
    <xf numFmtId="167" fontId="8" fillId="0" borderId="18" xfId="1" applyNumberFormat="1" applyFont="1" applyBorder="1"/>
    <xf numFmtId="167" fontId="11" fillId="0" borderId="18" xfId="1" applyNumberFormat="1" applyFont="1" applyBorder="1"/>
    <xf numFmtId="167" fontId="1" fillId="0" borderId="17" xfId="1" applyNumberFormat="1" applyFont="1" applyBorder="1"/>
    <xf numFmtId="0" fontId="3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workbookViewId="0">
      <selection activeCell="A24" sqref="A24"/>
    </sheetView>
  </sheetViews>
  <sheetFormatPr defaultRowHeight="14.25"/>
  <cols>
    <col min="1" max="1" width="27.5703125" style="1" customWidth="1"/>
    <col min="2" max="2" width="15" style="2" hidden="1" customWidth="1"/>
    <col min="3" max="3" width="16" style="2" hidden="1" customWidth="1"/>
    <col min="4" max="4" width="12.85546875" style="2" customWidth="1"/>
    <col min="5" max="5" width="12" style="2" bestFit="1" customWidth="1"/>
    <col min="6" max="7" width="11.28515625" style="2" customWidth="1"/>
    <col min="8" max="8" width="11.85546875" style="2" customWidth="1"/>
    <col min="9" max="9" width="0.28515625" style="2" hidden="1" customWidth="1"/>
    <col min="10" max="10" width="12" style="2" hidden="1" customWidth="1"/>
    <col min="11" max="11" width="15.5703125" style="2" bestFit="1" customWidth="1"/>
    <col min="12" max="12" width="0.140625" style="2" hidden="1" customWidth="1"/>
    <col min="13" max="13" width="17.7109375" style="2" hidden="1" customWidth="1"/>
    <col min="14" max="14" width="15.140625" style="2" hidden="1" customWidth="1"/>
    <col min="15" max="15" width="11.140625" style="2" hidden="1" customWidth="1"/>
    <col min="16" max="16" width="11.42578125" style="2" customWidth="1"/>
    <col min="17" max="17" width="14.42578125" style="2" bestFit="1" customWidth="1"/>
    <col min="18" max="18" width="9.140625" style="1"/>
    <col min="19" max="19" width="10.140625" style="1" bestFit="1" customWidth="1"/>
    <col min="20" max="16384" width="9.140625" style="1"/>
  </cols>
  <sheetData>
    <row r="1" spans="1:24" ht="15">
      <c r="A1" s="7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4" ht="15.75" thickBot="1">
      <c r="A2" s="27"/>
      <c r="B2" s="26"/>
      <c r="C2" s="26"/>
      <c r="D2" s="26"/>
      <c r="E2" s="26"/>
      <c r="F2" s="26"/>
      <c r="G2" s="26"/>
      <c r="H2" s="26"/>
      <c r="I2" s="26"/>
      <c r="J2" s="26"/>
      <c r="K2" s="1"/>
    </row>
    <row r="3" spans="1:24" ht="135.75" thickBot="1">
      <c r="A3" s="49" t="s">
        <v>22</v>
      </c>
      <c r="B3" s="50" t="s">
        <v>0</v>
      </c>
      <c r="C3" s="51">
        <v>0.04</v>
      </c>
      <c r="D3" s="52" t="s">
        <v>33</v>
      </c>
      <c r="E3" s="48" t="s">
        <v>20</v>
      </c>
      <c r="F3" s="63" t="s">
        <v>21</v>
      </c>
      <c r="G3" s="48" t="s">
        <v>34</v>
      </c>
      <c r="H3" s="53" t="s">
        <v>29</v>
      </c>
      <c r="I3" s="53" t="s">
        <v>28</v>
      </c>
      <c r="J3" s="53" t="s">
        <v>30</v>
      </c>
      <c r="K3" s="53" t="s">
        <v>27</v>
      </c>
      <c r="L3" s="30">
        <v>0.05</v>
      </c>
      <c r="M3" s="14" t="s">
        <v>17</v>
      </c>
      <c r="N3" s="22" t="s">
        <v>14</v>
      </c>
      <c r="O3" s="10"/>
      <c r="P3" s="10"/>
      <c r="Q3" s="10"/>
    </row>
    <row r="4" spans="1:24" ht="15.75" thickBot="1">
      <c r="A4" s="37"/>
      <c r="B4" s="38"/>
      <c r="C4" s="39" t="s">
        <v>19</v>
      </c>
      <c r="D4" s="44" t="s">
        <v>23</v>
      </c>
      <c r="E4" s="44" t="s">
        <v>23</v>
      </c>
      <c r="F4" s="64" t="s">
        <v>23</v>
      </c>
      <c r="G4" s="44" t="s">
        <v>23</v>
      </c>
      <c r="H4" s="44" t="s">
        <v>23</v>
      </c>
      <c r="I4" s="44"/>
      <c r="J4" s="44"/>
      <c r="K4" s="44" t="s">
        <v>23</v>
      </c>
      <c r="L4" s="31" t="s">
        <v>18</v>
      </c>
      <c r="M4" s="15"/>
      <c r="N4" s="24" t="s">
        <v>15</v>
      </c>
      <c r="O4" s="11"/>
      <c r="P4" s="11"/>
      <c r="Q4" s="11"/>
    </row>
    <row r="5" spans="1:24" ht="15">
      <c r="A5" s="37"/>
      <c r="B5" s="38"/>
      <c r="C5" s="39"/>
      <c r="D5" s="47"/>
      <c r="E5" s="47"/>
      <c r="F5" s="65"/>
      <c r="G5" s="47"/>
      <c r="H5" s="47"/>
      <c r="I5" s="47"/>
      <c r="J5" s="47"/>
      <c r="K5" s="47"/>
      <c r="L5" s="32"/>
      <c r="M5" s="28"/>
      <c r="N5" s="29"/>
      <c r="O5" s="11"/>
      <c r="P5" s="11"/>
      <c r="Q5" s="11"/>
    </row>
    <row r="6" spans="1:24" ht="15">
      <c r="A6" s="40" t="s">
        <v>1</v>
      </c>
      <c r="B6" s="61">
        <v>5290</v>
      </c>
      <c r="C6" s="62">
        <f>B6*4%</f>
        <v>211.6</v>
      </c>
      <c r="D6" s="45">
        <f t="shared" ref="D6:D24" si="0">SUM(B6+C6)</f>
        <v>5501.6</v>
      </c>
      <c r="E6" s="45">
        <v>534</v>
      </c>
      <c r="F6" s="66">
        <v>190</v>
      </c>
      <c r="G6" s="45">
        <v>105</v>
      </c>
      <c r="H6" s="46">
        <f t="shared" ref="H6:H25" si="1">SUM(D6:G6)</f>
        <v>6330.6</v>
      </c>
      <c r="I6" s="46">
        <v>5970</v>
      </c>
      <c r="J6" s="46">
        <f>H6/I6%</f>
        <v>106.04020100502512</v>
      </c>
      <c r="K6" s="45">
        <v>665</v>
      </c>
      <c r="L6" s="33">
        <v>240</v>
      </c>
      <c r="M6" s="23">
        <f>SUM(H6-L6)</f>
        <v>6090.6</v>
      </c>
      <c r="N6" s="19">
        <v>600</v>
      </c>
      <c r="O6" s="12"/>
      <c r="P6" s="54"/>
      <c r="Q6" s="13"/>
      <c r="S6" s="9"/>
      <c r="U6" s="8"/>
      <c r="X6" s="8"/>
    </row>
    <row r="7" spans="1:24" ht="15">
      <c r="A7" s="40" t="s">
        <v>2</v>
      </c>
      <c r="B7" s="61">
        <v>5020</v>
      </c>
      <c r="C7" s="62">
        <f>B7*4%</f>
        <v>200.8</v>
      </c>
      <c r="D7" s="45">
        <f t="shared" si="0"/>
        <v>5220.8</v>
      </c>
      <c r="E7" s="45">
        <v>534</v>
      </c>
      <c r="F7" s="66">
        <v>190</v>
      </c>
      <c r="G7" s="45">
        <v>105</v>
      </c>
      <c r="H7" s="46">
        <f t="shared" si="1"/>
        <v>6049.8</v>
      </c>
      <c r="I7" s="46">
        <v>5700</v>
      </c>
      <c r="J7" s="46">
        <f>H7/I7%</f>
        <v>106.13684210526316</v>
      </c>
      <c r="K7" s="67">
        <v>635</v>
      </c>
      <c r="L7" s="34">
        <v>225</v>
      </c>
      <c r="M7" s="21">
        <f t="shared" ref="M7:M25" si="2">SUM(H7-L7)</f>
        <v>5824.8</v>
      </c>
      <c r="N7" s="17">
        <v>575</v>
      </c>
      <c r="O7" s="12"/>
      <c r="P7" s="54"/>
      <c r="Q7" s="13"/>
      <c r="S7" s="9"/>
      <c r="U7" s="8"/>
      <c r="X7" s="8"/>
    </row>
    <row r="8" spans="1:24" ht="15">
      <c r="A8" s="40" t="s">
        <v>35</v>
      </c>
      <c r="B8" s="61">
        <v>4495</v>
      </c>
      <c r="C8" s="62">
        <f t="shared" ref="C8:C15" si="3">B8*4%</f>
        <v>179.8</v>
      </c>
      <c r="D8" s="45">
        <f t="shared" si="0"/>
        <v>4674.8</v>
      </c>
      <c r="E8" s="45">
        <v>534</v>
      </c>
      <c r="F8" s="66">
        <v>190</v>
      </c>
      <c r="G8" s="45">
        <v>105</v>
      </c>
      <c r="H8" s="46">
        <f t="shared" si="1"/>
        <v>5503.8</v>
      </c>
      <c r="I8" s="46">
        <v>5175</v>
      </c>
      <c r="J8" s="46">
        <f t="shared" ref="J8:J25" si="4">H8/I8%</f>
        <v>106.35362318840581</v>
      </c>
      <c r="K8" s="45">
        <v>578</v>
      </c>
      <c r="L8" s="35">
        <v>205</v>
      </c>
      <c r="M8" s="21">
        <f t="shared" si="2"/>
        <v>5298.8</v>
      </c>
      <c r="N8" s="18">
        <v>520</v>
      </c>
      <c r="O8" s="12"/>
      <c r="P8" s="54"/>
      <c r="Q8" s="13"/>
      <c r="S8" s="9"/>
      <c r="U8" s="8"/>
      <c r="X8" s="8"/>
    </row>
    <row r="9" spans="1:24" ht="15">
      <c r="A9" s="40" t="s">
        <v>36</v>
      </c>
      <c r="B9" s="61">
        <v>4235</v>
      </c>
      <c r="C9" s="62">
        <f t="shared" si="3"/>
        <v>169.4</v>
      </c>
      <c r="D9" s="45">
        <v>4405</v>
      </c>
      <c r="E9" s="45">
        <v>534</v>
      </c>
      <c r="F9" s="66">
        <v>190</v>
      </c>
      <c r="G9" s="45">
        <v>105</v>
      </c>
      <c r="H9" s="46">
        <f t="shared" si="1"/>
        <v>5234</v>
      </c>
      <c r="I9" s="46">
        <v>4915</v>
      </c>
      <c r="J9" s="46">
        <f t="shared" si="4"/>
        <v>106.49033570701933</v>
      </c>
      <c r="K9" s="45">
        <v>550</v>
      </c>
      <c r="L9" s="34">
        <v>190</v>
      </c>
      <c r="M9" s="21">
        <f t="shared" si="2"/>
        <v>5044</v>
      </c>
      <c r="N9" s="19">
        <v>495</v>
      </c>
      <c r="O9" s="12"/>
      <c r="P9" s="54"/>
      <c r="Q9" s="13"/>
      <c r="S9" s="9"/>
      <c r="U9" s="8"/>
      <c r="X9" s="8"/>
    </row>
    <row r="10" spans="1:24" ht="15">
      <c r="A10" s="40" t="s">
        <v>3</v>
      </c>
      <c r="B10" s="61">
        <v>3835</v>
      </c>
      <c r="C10" s="62">
        <f t="shared" si="3"/>
        <v>153.4</v>
      </c>
      <c r="D10" s="45">
        <v>3989</v>
      </c>
      <c r="E10" s="45">
        <v>534</v>
      </c>
      <c r="F10" s="66">
        <v>190</v>
      </c>
      <c r="G10" s="45">
        <v>105</v>
      </c>
      <c r="H10" s="46">
        <f t="shared" si="1"/>
        <v>4818</v>
      </c>
      <c r="I10" s="46">
        <v>4515</v>
      </c>
      <c r="J10" s="46">
        <f t="shared" si="4"/>
        <v>106.71096345514951</v>
      </c>
      <c r="K10" s="45">
        <v>506</v>
      </c>
      <c r="L10" s="35">
        <v>175</v>
      </c>
      <c r="M10" s="21">
        <f t="shared" si="2"/>
        <v>4643</v>
      </c>
      <c r="N10" s="17">
        <v>455</v>
      </c>
      <c r="O10" s="12"/>
      <c r="P10" s="54"/>
      <c r="Q10" s="13"/>
      <c r="S10" s="9"/>
      <c r="U10" s="8"/>
      <c r="X10" s="8"/>
    </row>
    <row r="11" spans="1:24" ht="15">
      <c r="A11" s="40" t="s">
        <v>4</v>
      </c>
      <c r="B11" s="61">
        <v>3640</v>
      </c>
      <c r="C11" s="62">
        <f t="shared" si="3"/>
        <v>145.6</v>
      </c>
      <c r="D11" s="45">
        <f t="shared" si="0"/>
        <v>3785.6</v>
      </c>
      <c r="E11" s="45">
        <v>534</v>
      </c>
      <c r="F11" s="66">
        <v>190</v>
      </c>
      <c r="G11" s="45">
        <v>105</v>
      </c>
      <c r="H11" s="46">
        <f t="shared" si="1"/>
        <v>4614.6000000000004</v>
      </c>
      <c r="I11" s="46">
        <v>4320</v>
      </c>
      <c r="J11" s="46">
        <f t="shared" si="4"/>
        <v>106.81944444444444</v>
      </c>
      <c r="K11" s="45">
        <v>485</v>
      </c>
      <c r="L11" s="34">
        <v>165</v>
      </c>
      <c r="M11" s="21">
        <f t="shared" si="2"/>
        <v>4449.6000000000004</v>
      </c>
      <c r="N11" s="19">
        <v>435</v>
      </c>
      <c r="O11" s="12"/>
      <c r="P11" s="54"/>
      <c r="Q11" s="13"/>
      <c r="S11" s="9"/>
      <c r="U11" s="8"/>
      <c r="X11" s="8"/>
    </row>
    <row r="12" spans="1:24" ht="15">
      <c r="A12" s="40" t="s">
        <v>37</v>
      </c>
      <c r="B12" s="61">
        <v>3255</v>
      </c>
      <c r="C12" s="62">
        <f t="shared" si="3"/>
        <v>130.19999999999999</v>
      </c>
      <c r="D12" s="45">
        <v>3386</v>
      </c>
      <c r="E12" s="45">
        <v>534</v>
      </c>
      <c r="F12" s="66">
        <v>190</v>
      </c>
      <c r="G12" s="45">
        <v>105</v>
      </c>
      <c r="H12" s="46">
        <f t="shared" si="1"/>
        <v>4215</v>
      </c>
      <c r="I12" s="46">
        <v>3935</v>
      </c>
      <c r="J12" s="46">
        <f t="shared" si="4"/>
        <v>107.11562897077509</v>
      </c>
      <c r="K12" s="45">
        <v>443</v>
      </c>
      <c r="L12" s="35">
        <v>145</v>
      </c>
      <c r="M12" s="21">
        <f t="shared" si="2"/>
        <v>4070</v>
      </c>
      <c r="N12" s="17">
        <v>400</v>
      </c>
      <c r="O12" s="12"/>
      <c r="P12" s="54"/>
      <c r="Q12" s="13"/>
      <c r="S12" s="9"/>
      <c r="U12" s="8"/>
      <c r="X12" s="8"/>
    </row>
    <row r="13" spans="1:24" ht="15">
      <c r="A13" s="40" t="s">
        <v>38</v>
      </c>
      <c r="B13" s="61">
        <v>3075</v>
      </c>
      <c r="C13" s="62">
        <f t="shared" si="3"/>
        <v>123</v>
      </c>
      <c r="D13" s="45">
        <f t="shared" si="0"/>
        <v>3198</v>
      </c>
      <c r="E13" s="45">
        <v>534</v>
      </c>
      <c r="F13" s="66">
        <v>190</v>
      </c>
      <c r="G13" s="45">
        <v>105</v>
      </c>
      <c r="H13" s="46">
        <f t="shared" si="1"/>
        <v>4027</v>
      </c>
      <c r="I13" s="46">
        <v>3755</v>
      </c>
      <c r="J13" s="46">
        <f t="shared" si="4"/>
        <v>107.24367509986685</v>
      </c>
      <c r="K13" s="45">
        <v>423</v>
      </c>
      <c r="L13" s="34">
        <v>140</v>
      </c>
      <c r="M13" s="21">
        <f t="shared" si="2"/>
        <v>3887</v>
      </c>
      <c r="N13" s="16">
        <v>380</v>
      </c>
      <c r="O13" s="12"/>
      <c r="P13" s="54"/>
      <c r="Q13" s="13"/>
      <c r="S13" s="9"/>
      <c r="U13" s="8"/>
      <c r="X13" s="8"/>
    </row>
    <row r="14" spans="1:24" ht="15">
      <c r="A14" s="40" t="s">
        <v>16</v>
      </c>
      <c r="B14" s="61">
        <v>3260</v>
      </c>
      <c r="C14" s="62">
        <f t="shared" si="3"/>
        <v>130.4</v>
      </c>
      <c r="D14" s="45">
        <v>3391</v>
      </c>
      <c r="E14" s="45">
        <v>534</v>
      </c>
      <c r="F14" s="66">
        <v>190</v>
      </c>
      <c r="G14" s="45">
        <v>105</v>
      </c>
      <c r="H14" s="46">
        <f t="shared" si="1"/>
        <v>4220</v>
      </c>
      <c r="I14" s="46">
        <v>3940</v>
      </c>
      <c r="J14" s="46">
        <f t="shared" si="4"/>
        <v>107.10659898477158</v>
      </c>
      <c r="K14" s="45">
        <v>443</v>
      </c>
      <c r="L14" s="35">
        <v>145</v>
      </c>
      <c r="M14" s="21">
        <f t="shared" si="2"/>
        <v>4075</v>
      </c>
      <c r="N14" s="16"/>
      <c r="O14" s="12"/>
      <c r="P14" s="54"/>
      <c r="Q14" s="13"/>
      <c r="S14" s="9"/>
      <c r="X14" s="8"/>
    </row>
    <row r="15" spans="1:24" ht="15">
      <c r="A15" s="40" t="s">
        <v>5</v>
      </c>
      <c r="B15" s="61">
        <v>2160</v>
      </c>
      <c r="C15" s="62">
        <f t="shared" si="3"/>
        <v>86.4</v>
      </c>
      <c r="D15" s="45">
        <v>2247</v>
      </c>
      <c r="E15" s="45">
        <v>534</v>
      </c>
      <c r="F15" s="66">
        <v>190</v>
      </c>
      <c r="G15" s="45">
        <v>105</v>
      </c>
      <c r="H15" s="46">
        <f t="shared" si="1"/>
        <v>3076</v>
      </c>
      <c r="I15" s="46">
        <v>2840</v>
      </c>
      <c r="J15" s="46">
        <f t="shared" si="4"/>
        <v>108.30985915492958</v>
      </c>
      <c r="K15" s="45"/>
      <c r="L15" s="34">
        <v>95</v>
      </c>
      <c r="M15" s="21">
        <f t="shared" si="2"/>
        <v>2981</v>
      </c>
      <c r="N15" s="17"/>
      <c r="O15" s="12"/>
      <c r="P15" s="54"/>
      <c r="Q15" s="13"/>
      <c r="S15" s="8"/>
      <c r="X15" s="8"/>
    </row>
    <row r="16" spans="1:24" ht="15">
      <c r="A16" s="40" t="s">
        <v>6</v>
      </c>
      <c r="B16" s="61"/>
      <c r="C16" s="62">
        <f t="shared" ref="C16:C23" si="5">B16*7%</f>
        <v>0</v>
      </c>
      <c r="D16" s="45">
        <f t="shared" si="0"/>
        <v>0</v>
      </c>
      <c r="E16" s="45">
        <v>534</v>
      </c>
      <c r="F16" s="66">
        <v>190</v>
      </c>
      <c r="G16" s="45">
        <v>105</v>
      </c>
      <c r="H16" s="46">
        <f t="shared" si="1"/>
        <v>829</v>
      </c>
      <c r="I16" s="46">
        <v>680</v>
      </c>
      <c r="J16" s="46">
        <f t="shared" si="4"/>
        <v>121.91176470588236</v>
      </c>
      <c r="K16" s="45"/>
      <c r="L16" s="35">
        <f>SUM(B16)*5/100</f>
        <v>0</v>
      </c>
      <c r="M16" s="21">
        <f t="shared" si="2"/>
        <v>829</v>
      </c>
      <c r="N16" s="19"/>
      <c r="O16" s="12"/>
      <c r="P16" s="54"/>
      <c r="Q16" s="13"/>
      <c r="S16" s="8"/>
      <c r="X16" s="8"/>
    </row>
    <row r="17" spans="1:24" ht="15">
      <c r="A17" s="40" t="s">
        <v>7</v>
      </c>
      <c r="B17" s="61">
        <v>700</v>
      </c>
      <c r="C17" s="62">
        <f t="shared" ref="C17:C22" si="6">B17*4%</f>
        <v>28</v>
      </c>
      <c r="D17" s="45">
        <f t="shared" si="0"/>
        <v>728</v>
      </c>
      <c r="E17" s="45"/>
      <c r="F17" s="66"/>
      <c r="G17" s="45">
        <v>105</v>
      </c>
      <c r="H17" s="46">
        <f t="shared" si="1"/>
        <v>833</v>
      </c>
      <c r="I17" s="46">
        <v>700</v>
      </c>
      <c r="J17" s="46">
        <f t="shared" si="4"/>
        <v>119</v>
      </c>
      <c r="K17" s="45"/>
      <c r="L17" s="34"/>
      <c r="M17" s="21">
        <f t="shared" si="2"/>
        <v>833</v>
      </c>
      <c r="N17" s="17"/>
      <c r="O17" s="12"/>
      <c r="P17" s="54"/>
      <c r="Q17" s="13"/>
      <c r="S17" s="8"/>
      <c r="X17" s="8"/>
    </row>
    <row r="18" spans="1:24" ht="15">
      <c r="A18" s="40" t="s">
        <v>8</v>
      </c>
      <c r="B18" s="61">
        <v>1060</v>
      </c>
      <c r="C18" s="62">
        <f t="shared" si="6"/>
        <v>42.4</v>
      </c>
      <c r="D18" s="45">
        <v>1103</v>
      </c>
      <c r="E18" s="45">
        <v>186</v>
      </c>
      <c r="F18" s="66">
        <v>190</v>
      </c>
      <c r="G18" s="45">
        <v>105</v>
      </c>
      <c r="H18" s="46">
        <f t="shared" si="1"/>
        <v>1584</v>
      </c>
      <c r="I18" s="46">
        <v>1420</v>
      </c>
      <c r="J18" s="46">
        <f t="shared" si="4"/>
        <v>111.54929577464789</v>
      </c>
      <c r="K18" s="45">
        <v>166</v>
      </c>
      <c r="L18" s="35">
        <v>45</v>
      </c>
      <c r="M18" s="21">
        <f t="shared" si="2"/>
        <v>1539</v>
      </c>
      <c r="N18" s="19">
        <v>145</v>
      </c>
      <c r="O18" s="12"/>
      <c r="P18" s="54"/>
      <c r="Q18" s="13"/>
      <c r="S18" s="8"/>
      <c r="X18" s="8"/>
    </row>
    <row r="19" spans="1:24" ht="15">
      <c r="A19" s="40" t="s">
        <v>9</v>
      </c>
      <c r="B19" s="61">
        <v>1510</v>
      </c>
      <c r="C19" s="62">
        <f t="shared" si="6"/>
        <v>60.4</v>
      </c>
      <c r="D19" s="45">
        <v>1571</v>
      </c>
      <c r="E19" s="45">
        <v>534</v>
      </c>
      <c r="F19" s="66">
        <v>190</v>
      </c>
      <c r="G19" s="45">
        <v>105</v>
      </c>
      <c r="H19" s="46">
        <f t="shared" si="1"/>
        <v>2400</v>
      </c>
      <c r="I19" s="46">
        <v>2190</v>
      </c>
      <c r="J19" s="46">
        <f t="shared" si="4"/>
        <v>109.58904109589042</v>
      </c>
      <c r="K19" s="45">
        <v>252</v>
      </c>
      <c r="L19" s="34">
        <v>65</v>
      </c>
      <c r="M19" s="21">
        <f t="shared" si="2"/>
        <v>2335</v>
      </c>
      <c r="N19" s="17">
        <v>220</v>
      </c>
      <c r="O19" s="12"/>
      <c r="P19" s="54"/>
      <c r="Q19" s="13"/>
      <c r="S19" s="8"/>
      <c r="X19" s="8"/>
    </row>
    <row r="20" spans="1:24" ht="15">
      <c r="A20" s="40" t="s">
        <v>10</v>
      </c>
      <c r="B20" s="61">
        <v>1745</v>
      </c>
      <c r="C20" s="62">
        <f t="shared" si="6"/>
        <v>69.8</v>
      </c>
      <c r="D20" s="45">
        <f t="shared" si="0"/>
        <v>1814.8</v>
      </c>
      <c r="E20" s="45">
        <v>534</v>
      </c>
      <c r="F20" s="66">
        <v>190</v>
      </c>
      <c r="G20" s="45">
        <v>105</v>
      </c>
      <c r="H20" s="46">
        <f t="shared" si="1"/>
        <v>2643.8</v>
      </c>
      <c r="I20" s="46">
        <v>2425</v>
      </c>
      <c r="J20" s="46">
        <f t="shared" si="4"/>
        <v>109.02268041237114</v>
      </c>
      <c r="K20" s="69">
        <v>278</v>
      </c>
      <c r="L20" s="35">
        <v>80</v>
      </c>
      <c r="M20" s="21">
        <f t="shared" si="2"/>
        <v>2563.8000000000002</v>
      </c>
      <c r="N20" s="19"/>
      <c r="O20" s="12"/>
      <c r="P20" s="54"/>
      <c r="Q20" s="13"/>
      <c r="S20" s="8"/>
      <c r="X20" s="8"/>
    </row>
    <row r="21" spans="1:24" ht="15">
      <c r="A21" s="40" t="s">
        <v>11</v>
      </c>
      <c r="B21" s="61">
        <v>1870</v>
      </c>
      <c r="C21" s="62">
        <f t="shared" si="6"/>
        <v>74.8</v>
      </c>
      <c r="D21" s="45">
        <f t="shared" si="0"/>
        <v>1944.8</v>
      </c>
      <c r="E21" s="45"/>
      <c r="F21" s="66"/>
      <c r="G21" s="45"/>
      <c r="H21" s="46">
        <f t="shared" si="1"/>
        <v>1944.8</v>
      </c>
      <c r="I21" s="46">
        <v>1870</v>
      </c>
      <c r="J21" s="46">
        <f t="shared" si="4"/>
        <v>104</v>
      </c>
      <c r="K21" s="45"/>
      <c r="L21" s="34">
        <f>SUM(B21)*5/100</f>
        <v>93.5</v>
      </c>
      <c r="M21" s="21">
        <f t="shared" si="2"/>
        <v>1851.3</v>
      </c>
      <c r="N21" s="17">
        <v>185</v>
      </c>
      <c r="O21" s="12"/>
      <c r="P21" s="54"/>
      <c r="Q21" s="13"/>
      <c r="S21" s="8"/>
      <c r="X21" s="8"/>
    </row>
    <row r="22" spans="1:24" ht="15">
      <c r="A22" s="40" t="s">
        <v>12</v>
      </c>
      <c r="B22" s="61">
        <v>770</v>
      </c>
      <c r="C22" s="62">
        <f t="shared" si="6"/>
        <v>30.8</v>
      </c>
      <c r="D22" s="45">
        <f t="shared" si="0"/>
        <v>800.8</v>
      </c>
      <c r="E22" s="45"/>
      <c r="F22" s="66"/>
      <c r="G22" s="45"/>
      <c r="H22" s="46">
        <v>800</v>
      </c>
      <c r="I22" s="46">
        <v>770</v>
      </c>
      <c r="J22" s="46">
        <f t="shared" si="4"/>
        <v>103.8961038961039</v>
      </c>
      <c r="K22" s="45"/>
      <c r="L22" s="35">
        <f>SUM(B22)*5/100</f>
        <v>38.5</v>
      </c>
      <c r="M22" s="21">
        <f t="shared" si="2"/>
        <v>761.5</v>
      </c>
      <c r="N22" s="19"/>
      <c r="O22" s="12"/>
      <c r="P22" s="54"/>
      <c r="Q22" s="13"/>
      <c r="S22" s="8"/>
      <c r="X22" s="8"/>
    </row>
    <row r="23" spans="1:24" ht="15">
      <c r="A23" s="40" t="s">
        <v>13</v>
      </c>
      <c r="B23" s="61"/>
      <c r="C23" s="62">
        <f t="shared" si="5"/>
        <v>0</v>
      </c>
      <c r="D23" s="45">
        <f t="shared" si="0"/>
        <v>0</v>
      </c>
      <c r="E23" s="45">
        <v>534</v>
      </c>
      <c r="F23" s="66">
        <v>190</v>
      </c>
      <c r="G23" s="45"/>
      <c r="H23" s="46">
        <f t="shared" si="1"/>
        <v>724</v>
      </c>
      <c r="I23" s="46">
        <v>680</v>
      </c>
      <c r="J23" s="46">
        <f t="shared" si="4"/>
        <v>106.47058823529412</v>
      </c>
      <c r="K23" s="45"/>
      <c r="L23" s="34">
        <f>SUM(B23)*5/100</f>
        <v>0</v>
      </c>
      <c r="M23" s="21">
        <f t="shared" si="2"/>
        <v>724</v>
      </c>
      <c r="N23" s="17"/>
      <c r="O23" s="12"/>
      <c r="P23" s="54"/>
      <c r="Q23" s="13"/>
      <c r="S23" s="8"/>
      <c r="X23" s="8"/>
    </row>
    <row r="24" spans="1:24" ht="15">
      <c r="A24" s="40" t="s">
        <v>40</v>
      </c>
      <c r="B24" s="61">
        <v>2550</v>
      </c>
      <c r="C24" s="62">
        <f t="shared" ref="C24:C25" si="7">B24*4%</f>
        <v>102</v>
      </c>
      <c r="D24" s="45">
        <f t="shared" si="0"/>
        <v>2652</v>
      </c>
      <c r="E24" s="45">
        <v>534</v>
      </c>
      <c r="F24" s="66">
        <v>190</v>
      </c>
      <c r="G24" s="45">
        <v>105</v>
      </c>
      <c r="H24" s="46">
        <f t="shared" si="1"/>
        <v>3481</v>
      </c>
      <c r="I24" s="46">
        <v>3230</v>
      </c>
      <c r="J24" s="46">
        <f t="shared" si="4"/>
        <v>107.77089783281734</v>
      </c>
      <c r="K24" s="45">
        <v>366</v>
      </c>
      <c r="L24" s="35">
        <v>115</v>
      </c>
      <c r="M24" s="21">
        <f t="shared" si="2"/>
        <v>3366</v>
      </c>
      <c r="N24" s="17">
        <v>325</v>
      </c>
      <c r="O24" s="12"/>
      <c r="P24" s="54"/>
      <c r="Q24" s="13"/>
      <c r="S24" s="8"/>
      <c r="X24" s="8"/>
    </row>
    <row r="25" spans="1:24" ht="15.75" thickBot="1">
      <c r="A25" s="40" t="s">
        <v>39</v>
      </c>
      <c r="B25" s="61">
        <v>3130</v>
      </c>
      <c r="C25" s="62">
        <f t="shared" si="7"/>
        <v>125.2</v>
      </c>
      <c r="D25" s="45">
        <v>3256</v>
      </c>
      <c r="E25" s="45">
        <v>534</v>
      </c>
      <c r="F25" s="66">
        <v>190</v>
      </c>
      <c r="G25" s="45">
        <v>105</v>
      </c>
      <c r="H25" s="46">
        <f t="shared" si="1"/>
        <v>4085</v>
      </c>
      <c r="I25" s="46">
        <v>3810</v>
      </c>
      <c r="J25" s="46">
        <f t="shared" si="4"/>
        <v>107.21784776902886</v>
      </c>
      <c r="K25" s="45">
        <v>429</v>
      </c>
      <c r="L25" s="36">
        <v>145</v>
      </c>
      <c r="M25" s="21">
        <f t="shared" si="2"/>
        <v>3940</v>
      </c>
      <c r="N25" s="20">
        <v>385</v>
      </c>
      <c r="O25" s="12"/>
      <c r="P25" s="54"/>
      <c r="Q25" s="13"/>
      <c r="S25" s="8"/>
      <c r="X25" s="8"/>
    </row>
    <row r="26" spans="1:24" ht="15">
      <c r="A26" s="41"/>
      <c r="B26" s="42"/>
      <c r="C26" s="42"/>
      <c r="D26" s="43"/>
      <c r="E26" s="43"/>
      <c r="F26" s="43"/>
      <c r="G26" s="43"/>
      <c r="H26" s="43"/>
      <c r="I26" s="43"/>
      <c r="J26" s="43"/>
      <c r="K26" s="70"/>
      <c r="L26" s="4"/>
      <c r="M26" s="4"/>
      <c r="N26" s="4"/>
      <c r="O26" s="4"/>
      <c r="P26" s="68"/>
      <c r="Q26" s="4"/>
      <c r="S26" s="77"/>
    </row>
    <row r="27" spans="1:24" ht="15">
      <c r="A27" s="55" t="s">
        <v>24</v>
      </c>
      <c r="B27" s="56"/>
      <c r="C27" s="56"/>
      <c r="D27" s="55"/>
      <c r="E27" s="59">
        <v>8580</v>
      </c>
      <c r="F27" s="66" t="s">
        <v>31</v>
      </c>
      <c r="G27" s="71"/>
      <c r="H27" s="72"/>
      <c r="I27" s="72"/>
      <c r="J27" s="72"/>
      <c r="K27" s="76">
        <v>901</v>
      </c>
      <c r="L27" s="4"/>
      <c r="M27" s="4"/>
      <c r="N27" s="4"/>
      <c r="O27" s="4"/>
      <c r="P27" s="68"/>
      <c r="Q27" s="4"/>
    </row>
    <row r="28" spans="1:24" ht="15">
      <c r="A28" s="57" t="s">
        <v>25</v>
      </c>
      <c r="B28" s="58"/>
      <c r="C28" s="58"/>
      <c r="D28" s="57"/>
      <c r="E28" s="60">
        <v>4125</v>
      </c>
      <c r="F28" s="66" t="s">
        <v>32</v>
      </c>
      <c r="G28" s="74"/>
      <c r="H28" s="75"/>
      <c r="I28" s="75"/>
      <c r="J28" s="75"/>
      <c r="K28" s="73">
        <v>433</v>
      </c>
      <c r="L28" s="4"/>
      <c r="M28" s="4"/>
      <c r="N28" s="4"/>
      <c r="O28" s="4"/>
      <c r="P28" s="68"/>
      <c r="Q28" s="4"/>
    </row>
    <row r="29" spans="1:24" ht="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24" ht="15">
      <c r="A30" s="5"/>
      <c r="B30" s="6"/>
      <c r="C30" s="6"/>
      <c r="D30" s="25"/>
      <c r="E30" s="6"/>
      <c r="F30" s="6"/>
      <c r="G30" s="6"/>
      <c r="H30" s="6"/>
      <c r="I30" s="6"/>
      <c r="J30" s="6"/>
      <c r="K30" s="6"/>
      <c r="L30" s="6"/>
      <c r="M30" s="6"/>
      <c r="N30" s="6"/>
      <c r="O30" s="4"/>
      <c r="P30" s="4"/>
      <c r="Q30" s="4"/>
    </row>
    <row r="31" spans="1:24">
      <c r="D31" s="25"/>
    </row>
    <row r="32" spans="1:24">
      <c r="D32" s="25"/>
    </row>
    <row r="33" spans="4:4">
      <c r="D33" s="25"/>
    </row>
    <row r="34" spans="4:4">
      <c r="D34" s="25"/>
    </row>
    <row r="35" spans="4:4">
      <c r="D35" s="25"/>
    </row>
    <row r="36" spans="4:4">
      <c r="D36" s="25"/>
    </row>
    <row r="37" spans="4:4">
      <c r="D37" s="25"/>
    </row>
    <row r="38" spans="4:4">
      <c r="D38" s="25"/>
    </row>
    <row r="39" spans="4:4">
      <c r="D39" s="25"/>
    </row>
    <row r="40" spans="4:4">
      <c r="D40" s="25"/>
    </row>
    <row r="41" spans="4:4">
      <c r="D41" s="25"/>
    </row>
    <row r="42" spans="4:4">
      <c r="D42" s="25"/>
    </row>
    <row r="43" spans="4:4">
      <c r="D43" s="25"/>
    </row>
    <row r="44" spans="4:4">
      <c r="D44" s="25"/>
    </row>
    <row r="45" spans="4:4">
      <c r="D45" s="25"/>
    </row>
    <row r="46" spans="4:4">
      <c r="D46" s="25"/>
    </row>
    <row r="47" spans="4:4">
      <c r="D47" s="25"/>
    </row>
    <row r="48" spans="4:4">
      <c r="D48" s="25"/>
    </row>
    <row r="49" spans="4:4">
      <c r="D49" s="25"/>
    </row>
  </sheetData>
  <phoneticPr fontId="2" type="noConversion"/>
  <pageMargins left="0.31496062992125984" right="0.23622047244094491" top="0.51181102362204722" bottom="0.5511811023622047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SWGC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</dc:creator>
  <cp:lastModifiedBy>Wouter</cp:lastModifiedBy>
  <cp:lastPrinted>2018-11-09T08:25:34Z</cp:lastPrinted>
  <dcterms:created xsi:type="dcterms:W3CDTF">2010-12-18T14:06:38Z</dcterms:created>
  <dcterms:modified xsi:type="dcterms:W3CDTF">2019-01-17T13:06:47Z</dcterms:modified>
</cp:coreProperties>
</file>